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60.216\sgi metalprom\SGI METALPROM\7. PROCESO FINANCIERO\7.2 FORMATOS\"/>
    </mc:Choice>
  </mc:AlternateContent>
  <xr:revisionPtr revIDLastSave="0" documentId="13_ncr:1_{A75C433A-550A-406B-911F-F82C1D7DE0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queo de Caja Menor" sheetId="6" r:id="rId1"/>
  </sheets>
  <definedNames>
    <definedName name="_xlnm.Print_Area" localSheetId="0">'Arqueo de Caja Menor'!$A$1:$J$54</definedName>
  </definedNames>
  <calcPr calcId="181029"/>
</workbook>
</file>

<file path=xl/calcChain.xml><?xml version="1.0" encoding="utf-8"?>
<calcChain xmlns="http://schemas.openxmlformats.org/spreadsheetml/2006/main">
  <c r="B35" i="6" l="1"/>
  <c r="B36" i="6"/>
  <c r="B34" i="6"/>
  <c r="B28" i="6"/>
  <c r="B29" i="6"/>
  <c r="B27" i="6"/>
  <c r="D36" i="6"/>
  <c r="D35" i="6"/>
  <c r="D34" i="6"/>
  <c r="D29" i="6"/>
  <c r="D28" i="6"/>
  <c r="D27" i="6"/>
  <c r="A11" i="6" l="1"/>
  <c r="G11" i="6" l="1"/>
  <c r="B10" i="6"/>
  <c r="H37" i="6" l="1"/>
  <c r="H30" i="6"/>
  <c r="F41" i="6" s="1"/>
  <c r="C22" i="6"/>
  <c r="D22" i="6" s="1"/>
  <c r="H20" i="6"/>
  <c r="F42" i="6" l="1"/>
  <c r="H19" i="6"/>
  <c r="H18" i="6"/>
  <c r="H17" i="6"/>
  <c r="H16" i="6"/>
  <c r="H23" i="6" l="1"/>
  <c r="C23" i="6"/>
  <c r="D23" i="6"/>
  <c r="F40" i="6" l="1"/>
  <c r="F43" i="6" s="1"/>
  <c r="F44" i="6" s="1"/>
  <c r="F45" i="6" l="1"/>
</calcChain>
</file>

<file path=xl/sharedStrings.xml><?xml version="1.0" encoding="utf-8"?>
<sst xmlns="http://schemas.openxmlformats.org/spreadsheetml/2006/main" count="255" uniqueCount="195">
  <si>
    <t>Empresa</t>
  </si>
  <si>
    <t>Nit / C.C.</t>
  </si>
  <si>
    <t>Concepto</t>
  </si>
  <si>
    <t>Valor</t>
  </si>
  <si>
    <t>Diferencia</t>
  </si>
  <si>
    <t xml:space="preserve">Proceso </t>
  </si>
  <si>
    <t>Beneficiario del pago</t>
  </si>
  <si>
    <t>No. Factura o Documento Equivalente</t>
  </si>
  <si>
    <t xml:space="preserve">Valor Pagado </t>
  </si>
  <si>
    <t>Responsable caja menor</t>
  </si>
  <si>
    <t>Denominación</t>
  </si>
  <si>
    <t>Cantidad</t>
  </si>
  <si>
    <t>TOTAL BILLETES (1)</t>
  </si>
  <si>
    <t>TOTAL MONEDAS (2)</t>
  </si>
  <si>
    <t>TOTAL (3)</t>
  </si>
  <si>
    <t>Conteo de Efectivo  (1) + (2)</t>
  </si>
  <si>
    <t>(+) Vales definitivos (3)</t>
  </si>
  <si>
    <t>Total Arqueo de Caja</t>
  </si>
  <si>
    <t>Promoambiental Distrito S.A.S. E.S.P.</t>
  </si>
  <si>
    <t>Promocali S.A. E.S.P.</t>
  </si>
  <si>
    <t>Promovalle S.A. E.S.P.</t>
  </si>
  <si>
    <t>Aseo del Suroccidente S.A. E.S.P.</t>
  </si>
  <si>
    <t>Servicios Ambientales S.A. E.S.P.</t>
  </si>
  <si>
    <t>Central Colombiana de Aseo S.A. E.S.P.</t>
  </si>
  <si>
    <t>Pacaribe S.A. E.S.P.</t>
  </si>
  <si>
    <t>Promoambiental S.A. E.S.P.</t>
  </si>
  <si>
    <t>Metalmecanica Promoambiental S.A.S.</t>
  </si>
  <si>
    <t>Promoambiente S.A.S.</t>
  </si>
  <si>
    <t>Parque Ecologico Praderas del Antelio S.A. E.S.P.</t>
  </si>
  <si>
    <t>Ingeniería &amp; Cía. S.A.S.</t>
  </si>
  <si>
    <t>Regional Ing. &amp; Cía. S.A.S.</t>
  </si>
  <si>
    <t>Recolección &amp; Aseo S.A. E.S.P.</t>
  </si>
  <si>
    <t>San Jorge &amp; Cía. S.A.S.</t>
  </si>
  <si>
    <t>Lina Calle 85 &amp; Cía. S.A.S.</t>
  </si>
  <si>
    <t>San Antonio Alto y Cía. S.A.S.</t>
  </si>
  <si>
    <t>Industrial Molinera el Puente S.A.S.</t>
  </si>
  <si>
    <t>Aseo Regional S.A.S.</t>
  </si>
  <si>
    <t>Retorno Ambiental Ingeniería S.A.S. E.S.P.</t>
  </si>
  <si>
    <t>Energía para el Futuro S.A.S.</t>
  </si>
  <si>
    <t>Ingeniería Dasa S.A.S.</t>
  </si>
  <si>
    <t>Ramírez - Gómez1 &amp; Cía. S.A.S.</t>
  </si>
  <si>
    <t>Servicomercio S.A. en Liquidación</t>
  </si>
  <si>
    <t>Lina María S.A.S.</t>
  </si>
  <si>
    <t>J A S T Ingeniería S.A.S.</t>
  </si>
  <si>
    <t>Giraldo Henao y Cía. S. en C.</t>
  </si>
  <si>
    <t>G &amp; H S.A.S.</t>
  </si>
  <si>
    <t xml:space="preserve">Cuenta contable </t>
  </si>
  <si>
    <t xml:space="preserve"> Centro de Costo</t>
  </si>
  <si>
    <t xml:space="preserve"> Nombre de Centro de Costo</t>
  </si>
  <si>
    <t>Fecha Factura o Documento Equivalente</t>
  </si>
  <si>
    <t xml:space="preserve">Auditor </t>
  </si>
  <si>
    <t>Valor de la caja menor</t>
  </si>
  <si>
    <t xml:space="preserve">Resultado del Arqueo </t>
  </si>
  <si>
    <t>TOTAL (4)</t>
  </si>
  <si>
    <t>(+) Vales Provisionales(4)</t>
  </si>
  <si>
    <t>Cuenta contable</t>
  </si>
  <si>
    <t xml:space="preserve">Saldo Contable </t>
  </si>
  <si>
    <t xml:space="preserve">Motivo de la diferencia </t>
  </si>
  <si>
    <t>REVISIÓN DE SOPORTES</t>
  </si>
  <si>
    <t xml:space="preserve">Siendo las </t>
  </si>
  <si>
    <t xml:space="preserve">del día </t>
  </si>
  <si>
    <t>del mes</t>
  </si>
  <si>
    <t xml:space="preserve">del año </t>
  </si>
  <si>
    <t xml:space="preserve">se presento </t>
  </si>
  <si>
    <t xml:space="preserve">ante </t>
  </si>
  <si>
    <t xml:space="preserve">, persona responsable del manejo de la caja menor de </t>
  </si>
  <si>
    <t xml:space="preserve">; el Auditor y/o Contador  </t>
  </si>
  <si>
    <t>con el fin de proceder a elaborar el Arqueo de Caja Menor, encontrando las siguiente situaciones:</t>
  </si>
  <si>
    <t>CONTEO DE EFECTIVO</t>
  </si>
  <si>
    <t xml:space="preserve">VALES PROVISIONALES </t>
  </si>
  <si>
    <t>OBSERVACIÓN</t>
  </si>
  <si>
    <t xml:space="preserve">Arqueo de Caja Menor </t>
  </si>
  <si>
    <t xml:space="preserve">Página 1 de 1 </t>
  </si>
  <si>
    <t xml:space="preserve">Control Interno </t>
  </si>
  <si>
    <t xml:space="preserve">Operaciones </t>
  </si>
  <si>
    <t>Comercial</t>
  </si>
  <si>
    <t xml:space="preserve">Financiero </t>
  </si>
  <si>
    <t xml:space="preserve">Negociaciones, Compras y almacen </t>
  </si>
  <si>
    <t>TI</t>
  </si>
  <si>
    <t xml:space="preserve">Comunicaciones y relaciones institucionales </t>
  </si>
  <si>
    <t xml:space="preserve">Área Técnica </t>
  </si>
  <si>
    <t xml:space="preserve">Mantenimiento locativo y seguridad física </t>
  </si>
  <si>
    <t>Gestión Humana</t>
  </si>
  <si>
    <t>Legal y Regulatorio</t>
  </si>
  <si>
    <t>DESCRIPCIÓN</t>
  </si>
  <si>
    <t>CECO</t>
  </si>
  <si>
    <t xml:space="preserve">GERENCIA GENERAL                        </t>
  </si>
  <si>
    <t xml:space="preserve">PROCESO OPERATIVO DE RECOLECCION        </t>
  </si>
  <si>
    <t xml:space="preserve">REVISORIA FISCAL                        </t>
  </si>
  <si>
    <t xml:space="preserve">SOTERRADO                               </t>
  </si>
  <si>
    <t xml:space="preserve">OFICINA CENTRAL                         </t>
  </si>
  <si>
    <t xml:space="preserve">PROCESO DE MANTENIMIENTO DE RECOLECCION </t>
  </si>
  <si>
    <t xml:space="preserve">SERVICIO AL CLIENTE                     </t>
  </si>
  <si>
    <t xml:space="preserve">PROCESO OPERATIVO DE TRANSPORTE         </t>
  </si>
  <si>
    <t xml:space="preserve">GASTOS NACIONALES GERENCIA GENERAL      </t>
  </si>
  <si>
    <t xml:space="preserve">MANTENIMIENTO EN PROCESO DE TRANSPORTE  </t>
  </si>
  <si>
    <t xml:space="preserve">NUEVOS PROYECTOS                        </t>
  </si>
  <si>
    <t xml:space="preserve">PROCESO OPERATIVO DE BARRIDO Y LIMPIEZA </t>
  </si>
  <si>
    <t xml:space="preserve">FINANCIERA                              </t>
  </si>
  <si>
    <t xml:space="preserve">MANTENIMIENTO EN BARRIDO Y LIMPIEZA     </t>
  </si>
  <si>
    <t xml:space="preserve">CONTABILIDAD                            </t>
  </si>
  <si>
    <t xml:space="preserve">PROCESO OPERATIVO DE TRASLADO DE CARGA  </t>
  </si>
  <si>
    <t xml:space="preserve">CARTERA                                 </t>
  </si>
  <si>
    <t xml:space="preserve">OPERATIVO DE CALIFICACION DE RESIDUOS   </t>
  </si>
  <si>
    <t xml:space="preserve">TESORERIA                               </t>
  </si>
  <si>
    <t>PROC. OPERATIVO DE PLANIF DE TRANSFORMAC</t>
  </si>
  <si>
    <t xml:space="preserve">GASTOS NACIONALES FINANCIERA            </t>
  </si>
  <si>
    <t>PROCESO OPERATIVO DE DEPURACION DE RESID</t>
  </si>
  <si>
    <t xml:space="preserve">REGULACION Y FACTURACION                </t>
  </si>
  <si>
    <t xml:space="preserve">PROCESO OPERATIVO DE GESTION AMBIENTAL  </t>
  </si>
  <si>
    <t xml:space="preserve">CORTE DE CESPED                         </t>
  </si>
  <si>
    <t xml:space="preserve">FACTURACION                             </t>
  </si>
  <si>
    <t xml:space="preserve">PODA DE ARBOLES                         </t>
  </si>
  <si>
    <t>GASTOS NACIONALES REGULACION Y FACTURACI</t>
  </si>
  <si>
    <t>MANTO EQUIPO CORTE CESPED Y PODA ARBOLES</t>
  </si>
  <si>
    <t xml:space="preserve">ADMINISTRACION                          </t>
  </si>
  <si>
    <t>SERV ESPECIALES CORTE DE CESPED Y PODA A</t>
  </si>
  <si>
    <t xml:space="preserve">CALIDAD                                 </t>
  </si>
  <si>
    <t xml:space="preserve">LIMPIEZA Y LAVADO DE ARES PUBLICAS      </t>
  </si>
  <si>
    <t xml:space="preserve">COMPRAS Y ALMACEN                       </t>
  </si>
  <si>
    <t xml:space="preserve">LAVADO ESPECIAL DE AREAS PUBLICAS       </t>
  </si>
  <si>
    <t xml:space="preserve">SISTEMAS                                </t>
  </si>
  <si>
    <t>MANTO EQUIPO LIMP Y LAVADO DE AREAS PUBL</t>
  </si>
  <si>
    <t xml:space="preserve">SERVICIOS GENERALES                     </t>
  </si>
  <si>
    <t xml:space="preserve">LIMPIEZA DE PLAYAS                      </t>
  </si>
  <si>
    <t xml:space="preserve">GESTION AMBIENTAL                       </t>
  </si>
  <si>
    <t xml:space="preserve">LIMPIEZA DE CANALES                     </t>
  </si>
  <si>
    <t xml:space="preserve">GESTION HUMANA                          </t>
  </si>
  <si>
    <t xml:space="preserve">SERVICIO DE RH                          </t>
  </si>
  <si>
    <t>SALUD OCUPACIONAL Y SEGURIDAD INDUSTRIAL</t>
  </si>
  <si>
    <t xml:space="preserve">MANTO SERVICIO DE RH                    </t>
  </si>
  <si>
    <t xml:space="preserve">BIENESTAR Y DESARROLLO                  </t>
  </si>
  <si>
    <t xml:space="preserve">PROCESO COMERCIAL DE FACTURACION        </t>
  </si>
  <si>
    <t xml:space="preserve">GASTOS NACIONALES GESTION HUMANA        </t>
  </si>
  <si>
    <t xml:space="preserve">INSTALACION DE CESTAS (NO SUI           </t>
  </si>
  <si>
    <t xml:space="preserve">VENTAS                                  </t>
  </si>
  <si>
    <t xml:space="preserve">MANTENIMIENTO CESTAS PUBLICAS (NO SUI)  </t>
  </si>
  <si>
    <t xml:space="preserve">SERVICIOS IN HOUSE                      </t>
  </si>
  <si>
    <t xml:space="preserve">BASE DE OPERACIONES                     </t>
  </si>
  <si>
    <t xml:space="preserve">GASTOS NACIONALES SERVICIOS IN HOUSE    </t>
  </si>
  <si>
    <t xml:space="preserve">RELACIONES CON LA COMUNIDAD             </t>
  </si>
  <si>
    <t xml:space="preserve">JURIDICA                                </t>
  </si>
  <si>
    <t xml:space="preserve">DISENO OPERACIONAL DE RUTAS             </t>
  </si>
  <si>
    <t xml:space="preserve">GASTOS NACIONALES JURIDICA              </t>
  </si>
  <si>
    <t xml:space="preserve">COSTOS COMPARTIDOS DE OPERACIONES       </t>
  </si>
  <si>
    <t xml:space="preserve">COMUNICACIONES Y MERCADEO               </t>
  </si>
  <si>
    <t xml:space="preserve">COSTOS COMPARTIDOS DE MANTENIMIENTO     </t>
  </si>
  <si>
    <t>GASTOS NACIONALES COMUNICACIONES Y MERCA</t>
  </si>
  <si>
    <t xml:space="preserve">GERENCIA DE GESTION SOCIAL Y CLUS       </t>
  </si>
  <si>
    <t xml:space="preserve">COSTOS COMPARTIDOS OPERACIONES CLUS     </t>
  </si>
  <si>
    <t xml:space="preserve">GASTOS NACIONALES COMPRAS Y ALMACEN     </t>
  </si>
  <si>
    <t xml:space="preserve">COSTOS NACIONALES OPERACIONES           </t>
  </si>
  <si>
    <t xml:space="preserve">TECNOLOGIA INFORMATICA                  </t>
  </si>
  <si>
    <t xml:space="preserve">COSTOS NACIONALES MANTENIMIENTO         </t>
  </si>
  <si>
    <t>GASTOS NACIONALES TECNOLOGIA INFORMATICA</t>
  </si>
  <si>
    <t xml:space="preserve">CONTROL INTERNO                         </t>
  </si>
  <si>
    <t xml:space="preserve">GASTOS NACIONALES CONTROL INTERNO       </t>
  </si>
  <si>
    <t xml:space="preserve">COSTOS NACIONALES IN HOUSE              </t>
  </si>
  <si>
    <t>A-Transportes Fletes y Acarreos</t>
  </si>
  <si>
    <t>A- Otros gastos Generales</t>
  </si>
  <si>
    <t>A-Utiles de Oficina y Papeleria</t>
  </si>
  <si>
    <t>A-peajes</t>
  </si>
  <si>
    <t>A-Alimentacion</t>
  </si>
  <si>
    <t>A-Parqueaderos</t>
  </si>
  <si>
    <t>O-Servicio de aseo, Cafeteria y Restaurante</t>
  </si>
  <si>
    <t>O-Taxis y Buses</t>
  </si>
  <si>
    <t>O-Otros Elementos y Materiales</t>
  </si>
  <si>
    <t>O-Repuestos</t>
  </si>
  <si>
    <t>O-Utiles de Escritorio y Papeleria</t>
  </si>
  <si>
    <t>O-Transportes Fletes y Acarreos</t>
  </si>
  <si>
    <t>O-Peajes de Carreteras</t>
  </si>
  <si>
    <t>O-Acueducto</t>
  </si>
  <si>
    <t>A y O - Anticipos</t>
  </si>
  <si>
    <t>MANTENIMIENTO</t>
  </si>
  <si>
    <t>GESTIÓN HUMANA</t>
  </si>
  <si>
    <t>A-Taxis y Buses</t>
  </si>
  <si>
    <t>A-Servicio de aseo, Cafeteria y Restaurante</t>
  </si>
  <si>
    <t>A-Comisiones y otros gastos</t>
  </si>
  <si>
    <t>A-elementos de aseo, lavanderia y cafeteria</t>
  </si>
  <si>
    <t>A-Gastos legales y tramites</t>
  </si>
  <si>
    <t>A-Ornamentales</t>
  </si>
  <si>
    <t>A-Taxis y Buses(internos)</t>
  </si>
  <si>
    <t>O-Elementos de aseo lavanderia y cafeteria</t>
  </si>
  <si>
    <t>O-Manto equipo de transporte traccion</t>
  </si>
  <si>
    <t>O-Taxis y Buses internos</t>
  </si>
  <si>
    <t>A-Capacitación, Bienestar Social y Estimulación</t>
  </si>
  <si>
    <t>A-Otros Arrendamientos</t>
  </si>
  <si>
    <t>A-Reparaciones</t>
  </si>
  <si>
    <t>Código: FIN-FO-007</t>
  </si>
  <si>
    <t>Versión: 03</t>
  </si>
  <si>
    <t xml:space="preserve">Auditor y/o Contador </t>
  </si>
  <si>
    <t xml:space="preserve">Responsable de Manejo Caja Menor </t>
  </si>
  <si>
    <t>Nombre Completo:</t>
  </si>
  <si>
    <t>Firma: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</si>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</sst>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&quot;$&quot;\ * #,##0.00_ ;_ &quot;$&quot;\ * \-#,##0.00_ ;_ &quot;$&quot;\ * &quot;-&quot;??_ ;_ @_ "/>
    <numFmt numFmtId="169" formatCode="\$\ \ 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u/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9378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154">
    <xf numFmtId="0" fontId="0" fillId="0" borderId="0" xfId="0"/>
    <xf numFmtId="0" fontId="7" fillId="0" borderId="0" xfId="0" applyFont="1"/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1" fillId="2" borderId="8" xfId="0" applyFont="1" applyFill="1" applyBorder="1" applyAlignment="1">
      <alignment vertical="center"/>
    </xf>
    <xf numFmtId="0" fontId="12" fillId="3" borderId="8" xfId="0" applyFont="1" applyFill="1" applyBorder="1"/>
    <xf numFmtId="42" fontId="11" fillId="2" borderId="11" xfId="5" applyFont="1" applyFill="1" applyBorder="1" applyAlignment="1"/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18" fontId="12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4" fillId="0" borderId="0" xfId="0" applyFont="1"/>
    <xf numFmtId="1" fontId="14" fillId="0" borderId="0" xfId="0" quotePrefix="1" applyNumberFormat="1" applyFont="1"/>
    <xf numFmtId="169" fontId="11" fillId="2" borderId="8" xfId="0" applyNumberFormat="1" applyFont="1" applyFill="1" applyBorder="1" applyAlignment="1">
      <alignment horizontal="center"/>
    </xf>
    <xf numFmtId="1" fontId="11" fillId="2" borderId="8" xfId="0" applyNumberFormat="1" applyFont="1" applyFill="1" applyBorder="1" applyAlignment="1">
      <alignment horizontal="center" vertical="center" wrapText="1"/>
    </xf>
    <xf numFmtId="1" fontId="11" fillId="2" borderId="8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166" fontId="12" fillId="3" borderId="1" xfId="6" applyNumberFormat="1" applyFont="1" applyFill="1" applyBorder="1" applyAlignment="1" applyProtection="1">
      <alignment horizontal="center" vertical="center" wrapText="1"/>
      <protection locked="0"/>
    </xf>
    <xf numFmtId="0" fontId="9" fillId="3" borderId="13" xfId="0" applyFont="1" applyFill="1" applyBorder="1" applyAlignment="1">
      <alignment horizontal="center" vertical="center" wrapText="1"/>
    </xf>
    <xf numFmtId="3" fontId="9" fillId="3" borderId="15" xfId="4" applyNumberFormat="1" applyFont="1" applyFill="1" applyBorder="1" applyAlignment="1">
      <alignment horizontal="center" vertical="center" wrapText="1"/>
    </xf>
    <xf numFmtId="16" fontId="10" fillId="0" borderId="8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2" borderId="8" xfId="0" applyFont="1" applyFill="1" applyBorder="1"/>
    <xf numFmtId="44" fontId="11" fillId="2" borderId="8" xfId="4" applyFont="1" applyFill="1" applyBorder="1" applyAlignment="1"/>
    <xf numFmtId="42" fontId="11" fillId="2" borderId="8" xfId="5" applyFont="1" applyFill="1" applyBorder="1" applyAlignment="1"/>
    <xf numFmtId="0" fontId="7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8" fillId="0" borderId="0" xfId="0" applyFont="1"/>
    <xf numFmtId="0" fontId="7" fillId="0" borderId="17" xfId="0" applyFont="1" applyBorder="1"/>
    <xf numFmtId="0" fontId="7" fillId="0" borderId="6" xfId="0" applyFont="1" applyBorder="1" applyAlignment="1">
      <alignment horizontal="center"/>
    </xf>
    <xf numFmtId="0" fontId="7" fillId="0" borderId="12" xfId="0" applyFont="1" applyBorder="1"/>
    <xf numFmtId="0" fontId="12" fillId="3" borderId="24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44" fontId="11" fillId="2" borderId="8" xfId="4" applyFont="1" applyFill="1" applyBorder="1" applyAlignment="1">
      <alignment horizontal="center"/>
    </xf>
    <xf numFmtId="44" fontId="11" fillId="2" borderId="8" xfId="4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2" fontId="10" fillId="0" borderId="23" xfId="5" applyFont="1" applyBorder="1" applyAlignment="1">
      <alignment horizontal="center" vertical="center"/>
    </xf>
    <xf numFmtId="42" fontId="10" fillId="0" borderId="11" xfId="5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9" fontId="11" fillId="2" borderId="8" xfId="0" applyNumberFormat="1" applyFont="1" applyFill="1" applyBorder="1" applyAlignment="1">
      <alignment horizontal="center"/>
    </xf>
    <xf numFmtId="44" fontId="11" fillId="2" borderId="3" xfId="4" applyFont="1" applyFill="1" applyBorder="1" applyAlignment="1">
      <alignment horizontal="center" vertical="center" wrapText="1"/>
    </xf>
    <xf numFmtId="44" fontId="11" fillId="2" borderId="4" xfId="4" applyFont="1" applyFill="1" applyBorder="1" applyAlignment="1">
      <alignment horizontal="center" vertical="center" wrapText="1"/>
    </xf>
    <xf numFmtId="44" fontId="11" fillId="2" borderId="16" xfId="4" applyFont="1" applyFill="1" applyBorder="1" applyAlignment="1">
      <alignment horizontal="center" vertical="center" wrapText="1"/>
    </xf>
    <xf numFmtId="44" fontId="11" fillId="2" borderId="6" xfId="4" applyFont="1" applyFill="1" applyBorder="1" applyAlignment="1">
      <alignment horizontal="center" vertical="center" wrapText="1"/>
    </xf>
    <xf numFmtId="44" fontId="11" fillId="2" borderId="7" xfId="4" applyFont="1" applyFill="1" applyBorder="1" applyAlignment="1">
      <alignment horizontal="center" vertical="center" wrapText="1"/>
    </xf>
    <xf numFmtId="44" fontId="11" fillId="2" borderId="12" xfId="4" applyFont="1" applyFill="1" applyBorder="1" applyAlignment="1">
      <alignment horizontal="center" vertical="center" wrapText="1"/>
    </xf>
    <xf numFmtId="42" fontId="11" fillId="2" borderId="8" xfId="4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17" xfId="0" applyFont="1" applyBorder="1" applyAlignment="1">
      <alignment horizontal="left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7" xfId="0" applyFont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44" fontId="12" fillId="2" borderId="5" xfId="4" applyFont="1" applyFill="1" applyBorder="1" applyAlignment="1">
      <alignment horizontal="center" vertical="center" wrapText="1"/>
    </xf>
    <xf numFmtId="44" fontId="12" fillId="2" borderId="0" xfId="4" applyFont="1" applyFill="1" applyBorder="1" applyAlignment="1">
      <alignment horizontal="center" vertical="center" wrapText="1"/>
    </xf>
    <xf numFmtId="44" fontId="12" fillId="2" borderId="6" xfId="4" applyFont="1" applyFill="1" applyBorder="1" applyAlignment="1">
      <alignment horizontal="center" vertical="center" wrapText="1"/>
    </xf>
    <xf numFmtId="44" fontId="12" fillId="2" borderId="7" xfId="4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42" fontId="11" fillId="2" borderId="8" xfId="5" applyFont="1" applyFill="1" applyBorder="1" applyAlignment="1">
      <alignment horizontal="center"/>
    </xf>
    <xf numFmtId="42" fontId="11" fillId="2" borderId="8" xfId="4" applyNumberFormat="1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0" xfId="0" applyFont="1" applyFill="1"/>
    <xf numFmtId="0" fontId="14" fillId="0" borderId="0" xfId="0" applyFont="1" applyFill="1"/>
    <xf numFmtId="1" fontId="14" fillId="0" borderId="0" xfId="0" quotePrefix="1" applyNumberFormat="1" applyFont="1" applyFill="1"/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</cellXfs>
  <cellStyles count="9">
    <cellStyle name="Currency_ALConc. Bcria" xfId="8" xr:uid="{24FF3AC7-8B98-4955-AA04-F7765A5B93B9}"/>
    <cellStyle name="Millares 2" xfId="7" xr:uid="{8A6B342C-BB71-4108-ACEA-DA5607363BAB}"/>
    <cellStyle name="Millares_NUEVO FORMATO DE CAJA MENOR " xfId="6" xr:uid="{A99558D4-7999-441F-919E-F44249459CA6}"/>
    <cellStyle name="Moneda" xfId="4" builtinId="4"/>
    <cellStyle name="Moneda [0]" xfId="5" builtinId="7"/>
    <cellStyle name="Moneda 2" xfId="1" xr:uid="{00000000-0005-0000-0000-000001000000}"/>
    <cellStyle name="Moneda 3" xfId="2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colors>
    <mruColors>
      <color rgb="FFAA9378"/>
      <color rgb="FF2816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250034</xdr:colOff>
      <xdr:row>0</xdr:row>
      <xdr:rowOff>43741</xdr:rowOff>
    </xdr:from>
    <xdr:to>
      <xdr:col>1</xdr:col>
      <xdr:colOff>583406</xdr:colOff>
      <xdr:row>1</xdr:row>
      <xdr:rowOff>223927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7224F9-1D74-4733-8CC3-41E90AB6A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315" b="23288"/>
        <a:stretch/>
      </xdr:blipFill>
      <xdr:spPr>
        <a:xfrm>
          <a:off x="250034" y="43741"/>
          <a:ext cx="1488278" cy="442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FDD3-AB4D-406D-93FA-2B1B2473360A}">
  <sheetPr codeName="Hoja1"/>
  <dimension ref="A1:AM91"/>
  <sheetViews>
    <sheetView showGridLines="0" tabSelected="1" view="pageBreakPreview" topLeftCell="A37" zoomScaleNormal="100" zoomScaleSheetLayoutView="100" workbookViewId="0">
      <selection activeCell="A54" sqref="A54:E54"/>
    </sheetView>
  </sheetViews>
  <sheetFormatPr baseColWidth="10" defaultRowHeight="13.5" x14ac:dyDescent="0.25"/>
  <cols>
    <col min="1" max="1" width="17.28515625" style="1" customWidth="1"/>
    <col min="2" max="2" width="11" style="1" customWidth="1"/>
    <col min="3" max="4" width="11.42578125" style="1"/>
    <col min="5" max="5" width="13.5703125" style="1" customWidth="1"/>
    <col min="6" max="6" width="13.28515625" style="1" customWidth="1"/>
    <col min="7" max="7" width="17" style="1" customWidth="1"/>
    <col min="8" max="8" width="20.42578125" style="1" customWidth="1"/>
    <col min="9" max="9" width="11.42578125" style="1" customWidth="1"/>
    <col min="10" max="15" width="11.140625" style="1" hidden="1" customWidth="1"/>
    <col min="16" max="39" width="11.42578125" style="1" hidden="1" customWidth="1"/>
    <col min="40" max="40" width="11.42578125" style="1" customWidth="1"/>
    <col min="41" max="16384" width="11.42578125" style="1"/>
  </cols>
  <sheetData>
    <row r="1" spans="1:39" ht="20.25" customHeight="1" thickTop="1" thickBot="1" x14ac:dyDescent="0.3">
      <c r="A1" s="53"/>
      <c r="B1" s="54"/>
      <c r="C1" s="55"/>
      <c r="D1" s="62" t="s">
        <v>71</v>
      </c>
      <c r="E1" s="63"/>
      <c r="F1" s="63"/>
      <c r="G1" s="64"/>
      <c r="H1" s="50" t="s">
        <v>189</v>
      </c>
      <c r="I1" s="51"/>
    </row>
    <row r="2" spans="1:39" ht="22.5" customHeight="1" thickTop="1" thickBot="1" x14ac:dyDescent="0.3">
      <c r="A2" s="56"/>
      <c r="B2" s="57"/>
      <c r="C2" s="58"/>
      <c r="D2" s="65"/>
      <c r="E2" s="66"/>
      <c r="F2" s="66"/>
      <c r="G2" s="67"/>
      <c r="H2" s="52">
        <v>45646</v>
      </c>
      <c r="I2" s="51"/>
      <c r="L2" s="2" t="s">
        <v>18</v>
      </c>
      <c r="M2" s="2" t="s">
        <v>19</v>
      </c>
      <c r="N2" s="2" t="s">
        <v>20</v>
      </c>
      <c r="O2" s="2" t="s">
        <v>21</v>
      </c>
      <c r="P2" s="3" t="s">
        <v>22</v>
      </c>
      <c r="Q2" s="2" t="s">
        <v>23</v>
      </c>
      <c r="R2" s="3" t="s">
        <v>24</v>
      </c>
      <c r="S2" s="2" t="s">
        <v>25</v>
      </c>
      <c r="T2" s="2" t="s">
        <v>26</v>
      </c>
      <c r="U2" s="3" t="s">
        <v>27</v>
      </c>
      <c r="V2" s="2" t="s">
        <v>28</v>
      </c>
      <c r="W2" s="3" t="s">
        <v>29</v>
      </c>
      <c r="X2" s="2" t="s">
        <v>30</v>
      </c>
      <c r="Y2" s="3" t="s">
        <v>31</v>
      </c>
      <c r="Z2" s="2" t="s">
        <v>32</v>
      </c>
      <c r="AA2" s="3" t="s">
        <v>33</v>
      </c>
      <c r="AB2" s="2" t="s">
        <v>34</v>
      </c>
      <c r="AC2" s="3" t="s">
        <v>35</v>
      </c>
      <c r="AD2" s="2" t="s">
        <v>36</v>
      </c>
      <c r="AE2" s="3" t="s">
        <v>37</v>
      </c>
      <c r="AF2" s="2" t="s">
        <v>38</v>
      </c>
      <c r="AG2" s="2" t="s">
        <v>39</v>
      </c>
      <c r="AH2" s="4" t="s">
        <v>40</v>
      </c>
      <c r="AI2" s="3" t="s">
        <v>41</v>
      </c>
      <c r="AJ2" s="2" t="s">
        <v>42</v>
      </c>
      <c r="AK2" s="3" t="s">
        <v>43</v>
      </c>
      <c r="AL2" s="2" t="s">
        <v>44</v>
      </c>
      <c r="AM2" s="3" t="s">
        <v>45</v>
      </c>
    </row>
    <row r="3" spans="1:39" ht="16.5" customHeight="1" thickTop="1" thickBot="1" x14ac:dyDescent="0.3">
      <c r="A3" s="59" t="s">
        <v>188</v>
      </c>
      <c r="B3" s="60"/>
      <c r="C3" s="61"/>
      <c r="D3" s="68"/>
      <c r="E3" s="69"/>
      <c r="F3" s="69"/>
      <c r="G3" s="70"/>
      <c r="H3" s="50" t="s">
        <v>72</v>
      </c>
      <c r="I3" s="51"/>
      <c r="L3" s="1">
        <v>11050201</v>
      </c>
      <c r="M3" s="2"/>
      <c r="N3" s="1" t="s">
        <v>173</v>
      </c>
      <c r="O3" s="1" t="s">
        <v>174</v>
      </c>
      <c r="P3" s="1" t="s">
        <v>73</v>
      </c>
      <c r="Q3" s="1" t="s">
        <v>74</v>
      </c>
      <c r="R3" s="1" t="s">
        <v>75</v>
      </c>
      <c r="S3" s="1" t="s">
        <v>76</v>
      </c>
      <c r="T3" s="1" t="s">
        <v>77</v>
      </c>
      <c r="U3" s="1" t="s">
        <v>78</v>
      </c>
      <c r="V3" s="1" t="s">
        <v>79</v>
      </c>
      <c r="W3" s="1" t="s">
        <v>80</v>
      </c>
      <c r="X3" s="1" t="s">
        <v>81</v>
      </c>
      <c r="Y3" s="1" t="s">
        <v>82</v>
      </c>
      <c r="Z3" s="1" t="s">
        <v>83</v>
      </c>
    </row>
    <row r="4" spans="1:39" ht="6" customHeight="1" thickTop="1" thickBot="1" x14ac:dyDescent="0.3">
      <c r="A4" s="5"/>
      <c r="B4" s="6"/>
      <c r="C4" s="6"/>
      <c r="D4" s="6"/>
      <c r="E4" s="6"/>
      <c r="F4" s="6"/>
      <c r="G4" s="6"/>
      <c r="H4" s="6"/>
      <c r="I4" s="7"/>
      <c r="L4" s="1">
        <v>11050202</v>
      </c>
      <c r="M4" s="2"/>
    </row>
    <row r="5" spans="1:39" ht="23.25" customHeight="1" thickTop="1" thickBot="1" x14ac:dyDescent="0.3">
      <c r="A5" s="75" t="s">
        <v>0</v>
      </c>
      <c r="B5" s="76"/>
      <c r="C5" s="137" t="s">
        <v>26</v>
      </c>
      <c r="D5" s="138"/>
      <c r="E5" s="75" t="s">
        <v>50</v>
      </c>
      <c r="F5" s="79"/>
      <c r="G5" s="82"/>
      <c r="H5" s="83"/>
      <c r="I5" s="84"/>
      <c r="M5" s="2"/>
    </row>
    <row r="6" spans="1:39" ht="15" customHeight="1" thickTop="1" thickBot="1" x14ac:dyDescent="0.3">
      <c r="A6" s="75" t="s">
        <v>9</v>
      </c>
      <c r="B6" s="76"/>
      <c r="C6" s="85"/>
      <c r="D6" s="86"/>
      <c r="E6" s="77" t="s">
        <v>5</v>
      </c>
      <c r="F6" s="78"/>
      <c r="G6" s="87"/>
      <c r="H6" s="88"/>
      <c r="I6" s="89"/>
      <c r="M6" s="2"/>
    </row>
    <row r="7" spans="1:39" ht="15" customHeight="1" thickTop="1" thickBot="1" x14ac:dyDescent="0.3">
      <c r="A7" s="75" t="s">
        <v>51</v>
      </c>
      <c r="B7" s="76"/>
      <c r="C7" s="90"/>
      <c r="D7" s="91"/>
      <c r="E7" s="80" t="s">
        <v>55</v>
      </c>
      <c r="F7" s="81"/>
      <c r="G7" s="8"/>
      <c r="H7" s="9" t="s">
        <v>56</v>
      </c>
      <c r="I7" s="10"/>
      <c r="M7" s="3"/>
    </row>
    <row r="8" spans="1:39" ht="6" customHeight="1" thickTop="1" x14ac:dyDescent="0.25">
      <c r="A8" s="92"/>
      <c r="B8" s="93"/>
      <c r="C8" s="93"/>
      <c r="D8" s="93"/>
      <c r="E8" s="93"/>
      <c r="F8" s="93"/>
      <c r="G8" s="93"/>
      <c r="H8" s="93"/>
      <c r="I8" s="94"/>
      <c r="M8" s="2"/>
    </row>
    <row r="9" spans="1:39" ht="17.25" thickBot="1" x14ac:dyDescent="0.3">
      <c r="A9" s="13" t="s">
        <v>59</v>
      </c>
      <c r="B9" s="14"/>
      <c r="C9" s="15" t="s">
        <v>60</v>
      </c>
      <c r="D9" s="16"/>
      <c r="E9" s="15" t="s">
        <v>61</v>
      </c>
      <c r="F9" s="16"/>
      <c r="G9" s="15" t="s">
        <v>62</v>
      </c>
      <c r="H9" s="16"/>
      <c r="I9" s="17" t="s">
        <v>63</v>
      </c>
      <c r="M9" s="3"/>
    </row>
    <row r="10" spans="1:39" ht="16.5" customHeight="1" thickBot="1" x14ac:dyDescent="0.3">
      <c r="A10" s="18" t="s">
        <v>64</v>
      </c>
      <c r="B10" s="109">
        <f>+C6</f>
        <v>0</v>
      </c>
      <c r="C10" s="109"/>
      <c r="D10" s="109"/>
      <c r="E10" s="110" t="s">
        <v>65</v>
      </c>
      <c r="F10" s="110"/>
      <c r="G10" s="110"/>
      <c r="H10" s="110"/>
      <c r="I10" s="111"/>
      <c r="M10" s="2"/>
    </row>
    <row r="11" spans="1:39" ht="16.5" customHeight="1" thickBot="1" x14ac:dyDescent="0.3">
      <c r="A11" s="112" t="str">
        <f>+C5</f>
        <v>Metalmecanica Promoambiental S.A.S.</v>
      </c>
      <c r="B11" s="109"/>
      <c r="C11" s="109"/>
      <c r="D11" s="109"/>
      <c r="E11" s="19" t="s">
        <v>66</v>
      </c>
      <c r="F11" s="19"/>
      <c r="G11" s="109">
        <f>+G5</f>
        <v>0</v>
      </c>
      <c r="H11" s="109"/>
      <c r="I11" s="113"/>
      <c r="M11" s="2"/>
    </row>
    <row r="12" spans="1:39" ht="16.5" customHeight="1" x14ac:dyDescent="0.25">
      <c r="A12" s="114" t="s">
        <v>67</v>
      </c>
      <c r="B12" s="115"/>
      <c r="C12" s="115"/>
      <c r="D12" s="115"/>
      <c r="E12" s="115"/>
      <c r="F12" s="115"/>
      <c r="G12" s="115"/>
      <c r="H12" s="115"/>
      <c r="I12" s="116"/>
      <c r="M12" s="3"/>
    </row>
    <row r="13" spans="1:39" ht="6.75" customHeight="1" thickBot="1" x14ac:dyDescent="0.3">
      <c r="A13" s="98"/>
      <c r="B13" s="99"/>
      <c r="C13" s="99"/>
      <c r="D13" s="99"/>
      <c r="E13" s="99"/>
      <c r="F13" s="99"/>
      <c r="G13" s="99"/>
      <c r="H13" s="99"/>
      <c r="I13" s="100"/>
      <c r="M13" s="2"/>
    </row>
    <row r="14" spans="1:39" ht="18" thickTop="1" thickBot="1" x14ac:dyDescent="0.3">
      <c r="A14" s="95" t="s">
        <v>68</v>
      </c>
      <c r="B14" s="95"/>
      <c r="C14" s="95"/>
      <c r="D14" s="95"/>
      <c r="E14" s="95"/>
      <c r="F14" s="95"/>
      <c r="G14" s="95"/>
      <c r="H14" s="95"/>
      <c r="I14" s="95"/>
      <c r="M14" s="3"/>
      <c r="P14" s="1" t="s">
        <v>158</v>
      </c>
      <c r="Q14" s="1">
        <v>51112301</v>
      </c>
      <c r="S14" s="20" t="s">
        <v>84</v>
      </c>
      <c r="T14" s="20" t="s">
        <v>85</v>
      </c>
      <c r="V14" s="20" t="s">
        <v>84</v>
      </c>
      <c r="W14" s="20" t="s">
        <v>85</v>
      </c>
    </row>
    <row r="15" spans="1:39" ht="24.75" customHeight="1" thickTop="1" thickBot="1" x14ac:dyDescent="0.35">
      <c r="A15" s="21" t="s">
        <v>10</v>
      </c>
      <c r="B15" s="21" t="s">
        <v>11</v>
      </c>
      <c r="C15" s="96" t="s">
        <v>3</v>
      </c>
      <c r="D15" s="96"/>
      <c r="E15" s="97" t="s">
        <v>10</v>
      </c>
      <c r="F15" s="97"/>
      <c r="G15" s="22" t="s">
        <v>11</v>
      </c>
      <c r="H15" s="96" t="s">
        <v>3</v>
      </c>
      <c r="I15" s="96"/>
      <c r="M15" s="2"/>
      <c r="P15" s="1" t="s">
        <v>159</v>
      </c>
      <c r="Q15" s="1">
        <v>51119001</v>
      </c>
      <c r="S15" s="23" t="s">
        <v>86</v>
      </c>
      <c r="T15" s="24">
        <v>10101</v>
      </c>
      <c r="V15" s="23" t="s">
        <v>87</v>
      </c>
      <c r="W15" s="24">
        <v>32130</v>
      </c>
    </row>
    <row r="16" spans="1:39" ht="16.5" customHeight="1" thickTop="1" thickBot="1" x14ac:dyDescent="0.35">
      <c r="A16" s="25">
        <v>1000</v>
      </c>
      <c r="B16" s="26"/>
      <c r="C16" s="49"/>
      <c r="D16" s="49"/>
      <c r="E16" s="101">
        <v>50</v>
      </c>
      <c r="F16" s="101"/>
      <c r="G16" s="27"/>
      <c r="H16" s="49">
        <f>E16*G16</f>
        <v>0</v>
      </c>
      <c r="I16" s="49"/>
      <c r="M16" s="3"/>
      <c r="P16" s="1" t="s">
        <v>160</v>
      </c>
      <c r="Q16" s="1">
        <v>51111405</v>
      </c>
      <c r="S16" s="23" t="s">
        <v>88</v>
      </c>
      <c r="T16" s="24">
        <v>10201</v>
      </c>
      <c r="V16" s="23" t="s">
        <v>89</v>
      </c>
      <c r="W16" s="24">
        <v>32131</v>
      </c>
    </row>
    <row r="17" spans="1:23" ht="16.5" customHeight="1" thickTop="1" thickBot="1" x14ac:dyDescent="0.35">
      <c r="A17" s="25">
        <v>2000</v>
      </c>
      <c r="B17" s="26"/>
      <c r="C17" s="49"/>
      <c r="D17" s="49"/>
      <c r="E17" s="101">
        <v>100</v>
      </c>
      <c r="F17" s="101"/>
      <c r="G17" s="27"/>
      <c r="H17" s="49">
        <f>E17*G17</f>
        <v>0</v>
      </c>
      <c r="I17" s="49"/>
      <c r="M17" s="2"/>
      <c r="P17" s="1" t="s">
        <v>161</v>
      </c>
      <c r="Q17" s="1">
        <v>51202201</v>
      </c>
      <c r="S17" s="23" t="s">
        <v>90</v>
      </c>
      <c r="T17" s="24">
        <v>10301</v>
      </c>
      <c r="V17" s="23" t="s">
        <v>91</v>
      </c>
      <c r="W17" s="24">
        <v>32137</v>
      </c>
    </row>
    <row r="18" spans="1:23" ht="16.5" customHeight="1" thickTop="1" thickBot="1" x14ac:dyDescent="0.35">
      <c r="A18" s="25">
        <v>5000</v>
      </c>
      <c r="B18" s="26"/>
      <c r="C18" s="49"/>
      <c r="D18" s="49"/>
      <c r="E18" s="101">
        <v>200</v>
      </c>
      <c r="F18" s="101"/>
      <c r="G18" s="27"/>
      <c r="H18" s="49">
        <f>E18*G18</f>
        <v>0</v>
      </c>
      <c r="I18" s="49"/>
      <c r="M18" s="3"/>
      <c r="P18" s="1" t="s">
        <v>162</v>
      </c>
      <c r="Q18" s="1">
        <v>51111903</v>
      </c>
      <c r="S18" s="23" t="s">
        <v>92</v>
      </c>
      <c r="T18" s="24">
        <v>10401</v>
      </c>
      <c r="V18" s="23" t="s">
        <v>93</v>
      </c>
      <c r="W18" s="24">
        <v>32231</v>
      </c>
    </row>
    <row r="19" spans="1:23" ht="16.5" customHeight="1" thickTop="1" thickBot="1" x14ac:dyDescent="0.35">
      <c r="A19" s="25">
        <v>10000</v>
      </c>
      <c r="B19" s="26"/>
      <c r="C19" s="49"/>
      <c r="D19" s="49"/>
      <c r="E19" s="101">
        <v>500</v>
      </c>
      <c r="F19" s="101"/>
      <c r="G19" s="27"/>
      <c r="H19" s="49">
        <f>E19*G19</f>
        <v>0</v>
      </c>
      <c r="I19" s="49"/>
      <c r="M19" s="2"/>
      <c r="P19" s="1" t="s">
        <v>163</v>
      </c>
      <c r="Q19" s="1">
        <v>51112305</v>
      </c>
      <c r="S19" s="23" t="s">
        <v>94</v>
      </c>
      <c r="T19" s="24">
        <v>10501</v>
      </c>
      <c r="V19" s="23" t="s">
        <v>95</v>
      </c>
      <c r="W19" s="24">
        <v>32237</v>
      </c>
    </row>
    <row r="20" spans="1:23" ht="16.5" customHeight="1" thickTop="1" thickBot="1" x14ac:dyDescent="0.35">
      <c r="A20" s="25">
        <v>20000</v>
      </c>
      <c r="B20" s="26"/>
      <c r="C20" s="49"/>
      <c r="D20" s="49"/>
      <c r="E20" s="101">
        <v>1000</v>
      </c>
      <c r="F20" s="101"/>
      <c r="G20" s="27"/>
      <c r="H20" s="49">
        <f>E20*G20</f>
        <v>0</v>
      </c>
      <c r="I20" s="49"/>
      <c r="M20" s="3"/>
      <c r="P20" s="1" t="s">
        <v>164</v>
      </c>
      <c r="Q20" s="1">
        <v>75109004</v>
      </c>
      <c r="S20" s="23" t="s">
        <v>96</v>
      </c>
      <c r="T20" s="24">
        <v>10601</v>
      </c>
      <c r="V20" s="23" t="s">
        <v>97</v>
      </c>
      <c r="W20" s="24">
        <v>32332</v>
      </c>
    </row>
    <row r="21" spans="1:23" ht="16.5" customHeight="1" thickTop="1" thickBot="1" x14ac:dyDescent="0.35">
      <c r="A21" s="25">
        <v>50000</v>
      </c>
      <c r="B21" s="26"/>
      <c r="C21" s="49"/>
      <c r="D21" s="49"/>
      <c r="E21" s="102"/>
      <c r="F21" s="103"/>
      <c r="G21" s="103"/>
      <c r="H21" s="103"/>
      <c r="I21" s="104"/>
      <c r="M21" s="2"/>
      <c r="P21" s="1" t="s">
        <v>165</v>
      </c>
      <c r="Q21" s="1">
        <v>75101904</v>
      </c>
      <c r="S21" s="23" t="s">
        <v>98</v>
      </c>
      <c r="T21" s="24">
        <v>20101</v>
      </c>
      <c r="V21" s="23" t="s">
        <v>99</v>
      </c>
      <c r="W21" s="24">
        <v>32337</v>
      </c>
    </row>
    <row r="22" spans="1:23" ht="16.5" customHeight="1" thickTop="1" thickBot="1" x14ac:dyDescent="0.35">
      <c r="A22" s="25">
        <v>100000</v>
      </c>
      <c r="B22" s="26"/>
      <c r="C22" s="49">
        <f t="shared" ref="C22" si="0">A22*B22</f>
        <v>0</v>
      </c>
      <c r="D22" s="49">
        <f t="shared" ref="D22" si="1">B22*C22</f>
        <v>0</v>
      </c>
      <c r="E22" s="105"/>
      <c r="F22" s="106"/>
      <c r="G22" s="106"/>
      <c r="H22" s="106"/>
      <c r="I22" s="107"/>
      <c r="M22" s="3"/>
      <c r="P22" s="1" t="s">
        <v>166</v>
      </c>
      <c r="Q22" s="1">
        <v>75501301</v>
      </c>
      <c r="S22" s="23" t="s">
        <v>100</v>
      </c>
      <c r="T22" s="24">
        <v>20201</v>
      </c>
      <c r="V22" s="23" t="s">
        <v>101</v>
      </c>
      <c r="W22" s="24">
        <v>32433</v>
      </c>
    </row>
    <row r="23" spans="1:23" ht="24.75" customHeight="1" thickTop="1" thickBot="1" x14ac:dyDescent="0.35">
      <c r="A23" s="80" t="s">
        <v>12</v>
      </c>
      <c r="B23" s="81"/>
      <c r="C23" s="49">
        <f>SUM(C16:C21)</f>
        <v>0</v>
      </c>
      <c r="D23" s="49">
        <f>SUM(D16:D21)</f>
        <v>0</v>
      </c>
      <c r="E23" s="80" t="s">
        <v>13</v>
      </c>
      <c r="F23" s="117"/>
      <c r="G23" s="81"/>
      <c r="H23" s="49">
        <f>SUM(H16:I20)</f>
        <v>0</v>
      </c>
      <c r="I23" s="49"/>
      <c r="M23" s="2"/>
      <c r="P23" s="1" t="s">
        <v>167</v>
      </c>
      <c r="Q23" s="1">
        <v>75500101</v>
      </c>
      <c r="S23" s="23" t="s">
        <v>102</v>
      </c>
      <c r="T23" s="24">
        <v>20301</v>
      </c>
      <c r="V23" s="23" t="s">
        <v>103</v>
      </c>
      <c r="W23" s="24">
        <v>32527</v>
      </c>
    </row>
    <row r="24" spans="1:23" ht="15" customHeight="1" thickTop="1" thickBot="1" x14ac:dyDescent="0.35">
      <c r="A24" s="71"/>
      <c r="B24" s="72"/>
      <c r="C24" s="72"/>
      <c r="D24" s="72"/>
      <c r="E24" s="72"/>
      <c r="F24" s="72"/>
      <c r="G24" s="72"/>
      <c r="H24" s="72"/>
      <c r="I24" s="73"/>
      <c r="M24" s="2"/>
      <c r="P24" s="1" t="s">
        <v>168</v>
      </c>
      <c r="Q24" s="1">
        <v>75102502</v>
      </c>
      <c r="S24" s="23" t="s">
        <v>104</v>
      </c>
      <c r="T24" s="24">
        <v>20401</v>
      </c>
      <c r="V24" s="23" t="s">
        <v>105</v>
      </c>
      <c r="W24" s="24">
        <v>32628</v>
      </c>
    </row>
    <row r="25" spans="1:23" ht="18" thickTop="1" thickBot="1" x14ac:dyDescent="0.35">
      <c r="A25" s="74" t="s">
        <v>58</v>
      </c>
      <c r="B25" s="74"/>
      <c r="C25" s="74"/>
      <c r="D25" s="74"/>
      <c r="E25" s="74"/>
      <c r="F25" s="74"/>
      <c r="G25" s="74"/>
      <c r="H25" s="74"/>
      <c r="I25" s="74"/>
      <c r="M25" s="4"/>
      <c r="P25" s="1" t="s">
        <v>169</v>
      </c>
      <c r="Q25" s="1">
        <v>75103701</v>
      </c>
      <c r="S25" s="23" t="s">
        <v>106</v>
      </c>
      <c r="T25" s="24">
        <v>20501</v>
      </c>
      <c r="V25" s="23" t="s">
        <v>107</v>
      </c>
      <c r="W25" s="24">
        <v>32735</v>
      </c>
    </row>
    <row r="26" spans="1:23" ht="49.5" customHeight="1" thickTop="1" thickBot="1" x14ac:dyDescent="0.35">
      <c r="A26" s="28" t="s">
        <v>2</v>
      </c>
      <c r="B26" s="29" t="s">
        <v>46</v>
      </c>
      <c r="C26" s="28" t="s">
        <v>47</v>
      </c>
      <c r="D26" s="28" t="s">
        <v>48</v>
      </c>
      <c r="E26" s="30" t="s">
        <v>49</v>
      </c>
      <c r="F26" s="28" t="s">
        <v>7</v>
      </c>
      <c r="G26" s="28" t="s">
        <v>1</v>
      </c>
      <c r="H26" s="28" t="s">
        <v>6</v>
      </c>
      <c r="I26" s="31" t="s">
        <v>8</v>
      </c>
      <c r="M26" s="3"/>
      <c r="P26" s="1" t="s">
        <v>170</v>
      </c>
      <c r="Q26" s="1">
        <v>75651001</v>
      </c>
      <c r="S26" s="23" t="s">
        <v>108</v>
      </c>
      <c r="T26" s="24">
        <v>30101</v>
      </c>
      <c r="V26" s="23" t="s">
        <v>109</v>
      </c>
      <c r="W26" s="24">
        <v>32738</v>
      </c>
    </row>
    <row r="27" spans="1:23" ht="18" thickTop="1" thickBot="1" x14ac:dyDescent="0.35">
      <c r="A27" s="32"/>
      <c r="B27" s="33">
        <f>IFERROR(VLOOKUP(A27,$P$14:$Q$41,2,0),0)</f>
        <v>0</v>
      </c>
      <c r="C27" s="33"/>
      <c r="D27" s="33" t="e">
        <f>VLOOKUP(C27,S:T,2,0)</f>
        <v>#N/A</v>
      </c>
      <c r="E27" s="34"/>
      <c r="F27" s="34"/>
      <c r="G27" s="34"/>
      <c r="H27" s="35"/>
      <c r="I27" s="36"/>
      <c r="M27" s="2"/>
      <c r="P27" s="1" t="s">
        <v>171</v>
      </c>
      <c r="Q27" s="1">
        <v>75450101</v>
      </c>
      <c r="S27" s="23" t="s">
        <v>92</v>
      </c>
      <c r="T27" s="24">
        <v>30201</v>
      </c>
      <c r="V27" s="23" t="s">
        <v>110</v>
      </c>
      <c r="W27" s="24">
        <v>32832</v>
      </c>
    </row>
    <row r="28" spans="1:23" ht="18" thickTop="1" thickBot="1" x14ac:dyDescent="0.35">
      <c r="A28" s="32"/>
      <c r="B28" s="33">
        <f t="shared" ref="B28:B29" si="2">IFERROR(VLOOKUP(A28,$P$14:$Q$41,2,0),0)</f>
        <v>0</v>
      </c>
      <c r="C28" s="33"/>
      <c r="D28" s="33" t="e">
        <f>VLOOKUP(C28,S:T,2,0)</f>
        <v>#N/A</v>
      </c>
      <c r="E28" s="34"/>
      <c r="F28" s="34"/>
      <c r="G28" s="34"/>
      <c r="H28" s="35"/>
      <c r="I28" s="36"/>
      <c r="M28" s="3"/>
      <c r="P28" s="1" t="s">
        <v>172</v>
      </c>
      <c r="Q28" s="1">
        <v>14209001</v>
      </c>
      <c r="S28" s="23" t="s">
        <v>111</v>
      </c>
      <c r="T28" s="24">
        <v>30301</v>
      </c>
      <c r="V28" s="23" t="s">
        <v>112</v>
      </c>
      <c r="W28" s="24">
        <v>32833</v>
      </c>
    </row>
    <row r="29" spans="1:23" ht="18" thickTop="1" thickBot="1" x14ac:dyDescent="0.35">
      <c r="A29" s="32"/>
      <c r="B29" s="33">
        <f t="shared" si="2"/>
        <v>0</v>
      </c>
      <c r="C29" s="33"/>
      <c r="D29" s="33" t="e">
        <f>VLOOKUP(C29,S:T,2,0)</f>
        <v>#N/A</v>
      </c>
      <c r="E29" s="34"/>
      <c r="F29" s="34"/>
      <c r="G29" s="34"/>
      <c r="H29" s="35"/>
      <c r="I29" s="36"/>
      <c r="M29" s="2"/>
      <c r="P29" s="37" t="s">
        <v>175</v>
      </c>
      <c r="Q29" s="37">
        <v>51111904</v>
      </c>
      <c r="S29" s="23" t="s">
        <v>113</v>
      </c>
      <c r="T29" s="24">
        <v>30401</v>
      </c>
      <c r="V29" s="23" t="s">
        <v>114</v>
      </c>
      <c r="W29" s="24">
        <v>32837</v>
      </c>
    </row>
    <row r="30" spans="1:23" ht="14.25" customHeight="1" thickTop="1" thickBot="1" x14ac:dyDescent="0.35">
      <c r="A30" s="47" t="s">
        <v>14</v>
      </c>
      <c r="B30" s="47"/>
      <c r="C30" s="47"/>
      <c r="D30" s="47"/>
      <c r="E30" s="47"/>
      <c r="F30" s="47"/>
      <c r="G30" s="47"/>
      <c r="H30" s="48">
        <f>SUM(H27:I29)</f>
        <v>0</v>
      </c>
      <c r="I30" s="48"/>
      <c r="M30" s="3"/>
      <c r="P30" s="37" t="s">
        <v>176</v>
      </c>
      <c r="Q30" s="37">
        <v>51114901</v>
      </c>
      <c r="S30" s="23" t="s">
        <v>115</v>
      </c>
      <c r="T30" s="24">
        <v>40101</v>
      </c>
      <c r="V30" s="23" t="s">
        <v>116</v>
      </c>
      <c r="W30" s="24">
        <v>32847</v>
      </c>
    </row>
    <row r="31" spans="1:23" ht="15.75" customHeight="1" thickTop="1" thickBot="1" x14ac:dyDescent="0.35">
      <c r="A31" s="71"/>
      <c r="B31" s="72"/>
      <c r="C31" s="72"/>
      <c r="D31" s="72"/>
      <c r="E31" s="72"/>
      <c r="F31" s="72"/>
      <c r="G31" s="72"/>
      <c r="H31" s="72"/>
      <c r="I31" s="73"/>
      <c r="P31" s="38" t="s">
        <v>177</v>
      </c>
      <c r="Q31" s="37">
        <v>58053601</v>
      </c>
      <c r="S31" s="23" t="s">
        <v>117</v>
      </c>
      <c r="T31" s="24">
        <v>40201</v>
      </c>
      <c r="V31" s="23" t="s">
        <v>118</v>
      </c>
      <c r="W31" s="24">
        <v>32932</v>
      </c>
    </row>
    <row r="32" spans="1:23" ht="15.75" thickTop="1" thickBot="1" x14ac:dyDescent="0.35">
      <c r="A32" s="74" t="s">
        <v>69</v>
      </c>
      <c r="B32" s="74"/>
      <c r="C32" s="74"/>
      <c r="D32" s="74"/>
      <c r="E32" s="74"/>
      <c r="F32" s="74"/>
      <c r="G32" s="74"/>
      <c r="H32" s="74"/>
      <c r="I32" s="74"/>
      <c r="P32" s="37" t="s">
        <v>178</v>
      </c>
      <c r="Q32" s="37">
        <v>51115501</v>
      </c>
      <c r="S32" s="23" t="s">
        <v>119</v>
      </c>
      <c r="T32" s="24">
        <v>40301</v>
      </c>
      <c r="V32" s="23" t="s">
        <v>120</v>
      </c>
      <c r="W32" s="24">
        <v>32933</v>
      </c>
    </row>
    <row r="33" spans="1:23" ht="52.5" customHeight="1" thickTop="1" thickBot="1" x14ac:dyDescent="0.35">
      <c r="A33" s="28" t="s">
        <v>2</v>
      </c>
      <c r="B33" s="29" t="s">
        <v>46</v>
      </c>
      <c r="C33" s="28" t="s">
        <v>47</v>
      </c>
      <c r="D33" s="28" t="s">
        <v>48</v>
      </c>
      <c r="E33" s="30" t="s">
        <v>49</v>
      </c>
      <c r="F33" s="28" t="s">
        <v>7</v>
      </c>
      <c r="G33" s="28" t="s">
        <v>1</v>
      </c>
      <c r="H33" s="28" t="s">
        <v>6</v>
      </c>
      <c r="I33" s="31" t="s">
        <v>8</v>
      </c>
      <c r="P33" s="37" t="s">
        <v>179</v>
      </c>
      <c r="Q33" s="37">
        <v>51119002</v>
      </c>
      <c r="S33" s="23" t="s">
        <v>121</v>
      </c>
      <c r="T33" s="24">
        <v>40401</v>
      </c>
      <c r="V33" s="23" t="s">
        <v>122</v>
      </c>
      <c r="W33" s="24">
        <v>32937</v>
      </c>
    </row>
    <row r="34" spans="1:23" ht="16.5" customHeight="1" thickTop="1" thickBot="1" x14ac:dyDescent="0.35">
      <c r="A34" s="32"/>
      <c r="B34" s="33">
        <f>IFERROR(VLOOKUP(A34,$P$14:$Q$41,2,0),0)</f>
        <v>0</v>
      </c>
      <c r="C34" s="33"/>
      <c r="D34" s="33" t="e">
        <f>VLOOKUP(C34,S:T,2,0)</f>
        <v>#N/A</v>
      </c>
      <c r="E34" s="34"/>
      <c r="F34" s="34"/>
      <c r="G34" s="34"/>
      <c r="H34" s="35"/>
      <c r="I34" s="36">
        <v>0</v>
      </c>
      <c r="P34" s="37" t="s">
        <v>180</v>
      </c>
      <c r="Q34" s="1">
        <v>51111505</v>
      </c>
      <c r="S34" s="23" t="s">
        <v>123</v>
      </c>
      <c r="T34" s="24">
        <v>40501</v>
      </c>
      <c r="V34" s="23" t="s">
        <v>124</v>
      </c>
      <c r="W34" s="24">
        <v>32947</v>
      </c>
    </row>
    <row r="35" spans="1:23" ht="16.5" customHeight="1" thickTop="1" thickBot="1" x14ac:dyDescent="0.35">
      <c r="A35" s="32"/>
      <c r="B35" s="33">
        <f t="shared" ref="B35:B36" si="3">IFERROR(VLOOKUP(A35,$P$14:$Q$41,2,0),0)</f>
        <v>0</v>
      </c>
      <c r="C35" s="33"/>
      <c r="D35" s="33" t="e">
        <f>VLOOKUP(C35,S:T,2,0)</f>
        <v>#N/A</v>
      </c>
      <c r="E35" s="34"/>
      <c r="F35" s="34"/>
      <c r="G35" s="34"/>
      <c r="H35" s="35"/>
      <c r="I35" s="36"/>
      <c r="P35" s="37" t="s">
        <v>181</v>
      </c>
      <c r="Q35" s="37">
        <v>51112303</v>
      </c>
      <c r="S35" s="23" t="s">
        <v>125</v>
      </c>
      <c r="T35" s="24">
        <v>40601</v>
      </c>
      <c r="V35" s="23" t="s">
        <v>126</v>
      </c>
      <c r="W35" s="24">
        <v>32948</v>
      </c>
    </row>
    <row r="36" spans="1:23" ht="16.5" customHeight="1" thickTop="1" thickBot="1" x14ac:dyDescent="0.35">
      <c r="A36" s="32"/>
      <c r="B36" s="33">
        <f t="shared" si="3"/>
        <v>0</v>
      </c>
      <c r="C36" s="33"/>
      <c r="D36" s="33" t="e">
        <f>VLOOKUP(C36,S:T,2,0)</f>
        <v>#N/A</v>
      </c>
      <c r="E36" s="34"/>
      <c r="F36" s="34"/>
      <c r="G36" s="34"/>
      <c r="H36" s="35"/>
      <c r="I36" s="36">
        <v>0</v>
      </c>
      <c r="P36" s="39" t="s">
        <v>182</v>
      </c>
      <c r="Q36" s="37">
        <v>75104601</v>
      </c>
      <c r="S36" s="23" t="s">
        <v>127</v>
      </c>
      <c r="T36" s="24">
        <v>50101</v>
      </c>
      <c r="V36" s="23" t="s">
        <v>128</v>
      </c>
      <c r="W36" s="24">
        <v>33030</v>
      </c>
    </row>
    <row r="37" spans="1:23" ht="15" customHeight="1" thickTop="1" thickBot="1" x14ac:dyDescent="0.35">
      <c r="A37" s="46" t="s">
        <v>53</v>
      </c>
      <c r="B37" s="46"/>
      <c r="C37" s="47"/>
      <c r="D37" s="47"/>
      <c r="E37" s="47"/>
      <c r="F37" s="47"/>
      <c r="G37" s="47"/>
      <c r="H37" s="48">
        <f>SUM(H34:I36)</f>
        <v>0</v>
      </c>
      <c r="I37" s="48"/>
      <c r="P37" s="39" t="s">
        <v>183</v>
      </c>
      <c r="Q37" s="37">
        <v>75400501</v>
      </c>
      <c r="S37" s="23" t="s">
        <v>129</v>
      </c>
      <c r="T37" s="24">
        <v>50201</v>
      </c>
      <c r="V37" s="23" t="s">
        <v>130</v>
      </c>
      <c r="W37" s="24">
        <v>33037</v>
      </c>
    </row>
    <row r="38" spans="1:23" ht="17.25" customHeight="1" thickTop="1" thickBot="1" x14ac:dyDescent="0.35">
      <c r="A38" s="40"/>
      <c r="B38" s="40"/>
      <c r="C38" s="41"/>
      <c r="D38" s="41"/>
      <c r="E38" s="41"/>
      <c r="F38" s="41"/>
      <c r="G38" s="41"/>
      <c r="H38" s="11"/>
      <c r="I38" s="12"/>
      <c r="P38" s="37" t="s">
        <v>184</v>
      </c>
      <c r="Q38" s="37">
        <v>75103704</v>
      </c>
      <c r="S38" s="23" t="s">
        <v>131</v>
      </c>
      <c r="T38" s="24">
        <v>50301</v>
      </c>
      <c r="V38" s="23" t="s">
        <v>132</v>
      </c>
      <c r="W38" s="24">
        <v>33181</v>
      </c>
    </row>
    <row r="39" spans="1:23" ht="18" customHeight="1" thickTop="1" thickBot="1" x14ac:dyDescent="0.35">
      <c r="C39" s="74" t="s">
        <v>52</v>
      </c>
      <c r="D39" s="74"/>
      <c r="E39" s="74"/>
      <c r="F39" s="74"/>
      <c r="G39" s="74"/>
      <c r="H39" s="42"/>
      <c r="I39" s="42"/>
      <c r="P39" s="39" t="s">
        <v>185</v>
      </c>
      <c r="Q39" s="37">
        <v>5101301</v>
      </c>
      <c r="S39" s="23" t="s">
        <v>133</v>
      </c>
      <c r="T39" s="24">
        <v>50401</v>
      </c>
      <c r="V39" s="23" t="s">
        <v>134</v>
      </c>
      <c r="W39" s="24">
        <v>33201</v>
      </c>
    </row>
    <row r="40" spans="1:23" ht="15" customHeight="1" thickTop="1" thickBot="1" x14ac:dyDescent="0.35">
      <c r="A40" s="40"/>
      <c r="B40" s="40"/>
      <c r="C40" s="47" t="s">
        <v>15</v>
      </c>
      <c r="D40" s="47"/>
      <c r="E40" s="47"/>
      <c r="F40" s="108">
        <f>C23+H23</f>
        <v>0</v>
      </c>
      <c r="G40" s="108"/>
      <c r="P40" s="37" t="s">
        <v>186</v>
      </c>
      <c r="Q40" s="37">
        <v>51111806</v>
      </c>
      <c r="S40" s="23" t="s">
        <v>135</v>
      </c>
      <c r="T40" s="24">
        <v>60101</v>
      </c>
      <c r="V40" s="23" t="s">
        <v>136</v>
      </c>
      <c r="W40" s="24">
        <v>33202</v>
      </c>
    </row>
    <row r="41" spans="1:23" ht="15" customHeight="1" thickTop="1" thickBot="1" x14ac:dyDescent="0.35">
      <c r="C41" s="47" t="s">
        <v>16</v>
      </c>
      <c r="D41" s="47"/>
      <c r="E41" s="47"/>
      <c r="F41" s="125">
        <f>+H30</f>
        <v>0</v>
      </c>
      <c r="G41" s="125"/>
      <c r="H41" s="119"/>
      <c r="I41" s="120"/>
      <c r="P41" s="37" t="s">
        <v>187</v>
      </c>
      <c r="Q41" s="37">
        <v>51111601</v>
      </c>
      <c r="S41" s="23" t="s">
        <v>137</v>
      </c>
      <c r="T41" s="24">
        <v>60201</v>
      </c>
      <c r="V41" s="23" t="s">
        <v>138</v>
      </c>
      <c r="W41" s="24">
        <v>33301</v>
      </c>
    </row>
    <row r="42" spans="1:23" ht="15" customHeight="1" thickTop="1" thickBot="1" x14ac:dyDescent="0.35">
      <c r="A42" s="40"/>
      <c r="B42" s="40"/>
      <c r="C42" s="97" t="s">
        <v>54</v>
      </c>
      <c r="D42" s="97"/>
      <c r="E42" s="97"/>
      <c r="F42" s="125">
        <f>+H37</f>
        <v>0</v>
      </c>
      <c r="G42" s="125"/>
      <c r="H42" s="119"/>
      <c r="I42" s="120"/>
      <c r="S42" s="23" t="s">
        <v>139</v>
      </c>
      <c r="T42" s="24">
        <v>60202</v>
      </c>
      <c r="V42" s="23" t="s">
        <v>140</v>
      </c>
      <c r="W42" s="24">
        <v>33302</v>
      </c>
    </row>
    <row r="43" spans="1:23" ht="15" customHeight="1" thickTop="1" thickBot="1" x14ac:dyDescent="0.35">
      <c r="C43" s="47" t="s">
        <v>17</v>
      </c>
      <c r="D43" s="47"/>
      <c r="E43" s="47"/>
      <c r="F43" s="125">
        <f>SUM(F40:G42)</f>
        <v>0</v>
      </c>
      <c r="G43" s="125"/>
      <c r="H43" s="119"/>
      <c r="I43" s="120"/>
      <c r="S43" s="23" t="s">
        <v>141</v>
      </c>
      <c r="T43" s="24">
        <v>70101</v>
      </c>
      <c r="V43" s="23" t="s">
        <v>142</v>
      </c>
      <c r="W43" s="24">
        <v>33401</v>
      </c>
    </row>
    <row r="44" spans="1:23" ht="15" customHeight="1" thickTop="1" thickBot="1" x14ac:dyDescent="0.35">
      <c r="A44" s="40"/>
      <c r="B44" s="40"/>
      <c r="C44" s="47" t="s">
        <v>4</v>
      </c>
      <c r="D44" s="47"/>
      <c r="E44" s="47"/>
      <c r="F44" s="126">
        <f>+F43-I7</f>
        <v>0</v>
      </c>
      <c r="G44" s="126"/>
      <c r="H44" s="119"/>
      <c r="I44" s="120"/>
      <c r="S44" s="23" t="s">
        <v>143</v>
      </c>
      <c r="T44" s="24">
        <v>70201</v>
      </c>
      <c r="V44" s="23" t="s">
        <v>144</v>
      </c>
      <c r="W44" s="24">
        <v>39001</v>
      </c>
    </row>
    <row r="45" spans="1:23" ht="15" customHeight="1" thickTop="1" thickBot="1" x14ac:dyDescent="0.35">
      <c r="B45" s="43"/>
      <c r="C45" s="47" t="s">
        <v>57</v>
      </c>
      <c r="D45" s="47"/>
      <c r="E45" s="47"/>
      <c r="F45" s="123" t="str">
        <f>+IF(F44=0,"No aplica",IF(F44&gt;=0,"Sobrante","Faltante"))</f>
        <v>No aplica</v>
      </c>
      <c r="G45" s="124"/>
      <c r="H45" s="121"/>
      <c r="I45" s="122"/>
      <c r="S45" s="23" t="s">
        <v>145</v>
      </c>
      <c r="T45" s="24">
        <v>80101</v>
      </c>
      <c r="V45" s="23" t="s">
        <v>146</v>
      </c>
      <c r="W45" s="24">
        <v>39002</v>
      </c>
    </row>
    <row r="46" spans="1:23" ht="5.25" customHeight="1" thickTop="1" thickBot="1" x14ac:dyDescent="0.35">
      <c r="A46" s="44"/>
      <c r="B46" s="136"/>
      <c r="C46" s="88"/>
      <c r="D46" s="88"/>
      <c r="E46" s="88"/>
      <c r="F46" s="88"/>
      <c r="G46" s="88"/>
      <c r="H46" s="136"/>
      <c r="I46" s="45"/>
      <c r="S46" s="23" t="s">
        <v>147</v>
      </c>
      <c r="T46" s="24">
        <v>80201</v>
      </c>
      <c r="V46" s="23" t="s">
        <v>148</v>
      </c>
      <c r="W46" s="24">
        <v>39003</v>
      </c>
    </row>
    <row r="47" spans="1:23" ht="15.75" thickTop="1" thickBot="1" x14ac:dyDescent="0.35">
      <c r="A47" s="127" t="s">
        <v>70</v>
      </c>
      <c r="B47" s="128"/>
      <c r="C47" s="128"/>
      <c r="D47" s="128"/>
      <c r="E47" s="128"/>
      <c r="F47" s="128"/>
      <c r="G47" s="128"/>
      <c r="H47" s="128"/>
      <c r="I47" s="129"/>
      <c r="S47" s="23" t="s">
        <v>119</v>
      </c>
      <c r="T47" s="24">
        <v>90101</v>
      </c>
      <c r="V47" s="23" t="s">
        <v>149</v>
      </c>
      <c r="W47" s="24">
        <v>39004</v>
      </c>
    </row>
    <row r="48" spans="1:23" ht="9.75" customHeight="1" thickTop="1" x14ac:dyDescent="0.3">
      <c r="A48" s="130"/>
      <c r="B48" s="131"/>
      <c r="C48" s="131"/>
      <c r="D48" s="131"/>
      <c r="E48" s="131"/>
      <c r="F48" s="131"/>
      <c r="G48" s="131"/>
      <c r="H48" s="131"/>
      <c r="I48" s="132"/>
      <c r="S48" s="23" t="s">
        <v>150</v>
      </c>
      <c r="T48" s="24">
        <v>90201</v>
      </c>
      <c r="V48" s="23" t="s">
        <v>151</v>
      </c>
      <c r="W48" s="24">
        <v>39005</v>
      </c>
    </row>
    <row r="49" spans="1:23" ht="15" thickBot="1" x14ac:dyDescent="0.35">
      <c r="A49" s="133"/>
      <c r="B49" s="134"/>
      <c r="C49" s="134"/>
      <c r="D49" s="134"/>
      <c r="E49" s="134"/>
      <c r="F49" s="134"/>
      <c r="G49" s="134"/>
      <c r="H49" s="134"/>
      <c r="I49" s="135"/>
      <c r="S49" s="23" t="s">
        <v>152</v>
      </c>
      <c r="T49" s="24">
        <v>100101</v>
      </c>
      <c r="V49" s="23" t="s">
        <v>153</v>
      </c>
      <c r="W49" s="24">
        <v>39006</v>
      </c>
    </row>
    <row r="50" spans="1:23" ht="4.5" customHeight="1" thickTop="1" thickBot="1" x14ac:dyDescent="0.35">
      <c r="A50" s="88"/>
      <c r="B50" s="88"/>
      <c r="C50" s="88"/>
      <c r="D50" s="88"/>
      <c r="E50" s="88"/>
      <c r="F50" s="88"/>
      <c r="G50" s="88"/>
      <c r="H50" s="88"/>
      <c r="I50" s="88"/>
      <c r="S50" s="23" t="s">
        <v>154</v>
      </c>
      <c r="T50" s="24">
        <v>100201</v>
      </c>
      <c r="V50" s="23" t="s">
        <v>96</v>
      </c>
      <c r="W50" s="24">
        <v>39007</v>
      </c>
    </row>
    <row r="51" spans="1:23" ht="29.25" customHeight="1" thickTop="1" thickBot="1" x14ac:dyDescent="0.35">
      <c r="A51" s="118" t="s">
        <v>190</v>
      </c>
      <c r="B51" s="118"/>
      <c r="C51" s="118"/>
      <c r="D51" s="118"/>
      <c r="E51" s="118"/>
      <c r="F51" s="96" t="s">
        <v>191</v>
      </c>
      <c r="G51" s="96"/>
      <c r="H51" s="96"/>
      <c r="I51" s="96"/>
      <c r="S51" s="23" t="s">
        <v>155</v>
      </c>
      <c r="T51" s="24">
        <v>110101</v>
      </c>
      <c r="V51" s="23" t="s">
        <v>137</v>
      </c>
      <c r="W51" s="24">
        <v>40101</v>
      </c>
    </row>
    <row r="52" spans="1:23" s="139" customFormat="1" ht="20.25" customHeight="1" thickTop="1" thickBot="1" x14ac:dyDescent="0.35">
      <c r="A52" s="142" t="s">
        <v>192</v>
      </c>
      <c r="B52" s="143"/>
      <c r="C52" s="143"/>
      <c r="D52" s="143"/>
      <c r="E52" s="144"/>
      <c r="F52" s="148" t="s">
        <v>192</v>
      </c>
      <c r="G52" s="149"/>
      <c r="H52" s="149"/>
      <c r="I52" s="150"/>
      <c r="S52" s="140"/>
      <c r="T52" s="141"/>
      <c r="V52" s="140"/>
      <c r="W52" s="141"/>
    </row>
    <row r="53" spans="1:23" ht="26.25" customHeight="1" thickTop="1" thickBot="1" x14ac:dyDescent="0.35">
      <c r="A53" s="145" t="s">
        <v>193</v>
      </c>
      <c r="B53" s="146"/>
      <c r="C53" s="146"/>
      <c r="D53" s="146"/>
      <c r="E53" s="147"/>
      <c r="F53" s="151" t="s">
        <v>193</v>
      </c>
      <c r="G53" s="152"/>
      <c r="H53" s="152"/>
      <c r="I53" s="153"/>
      <c r="S53" s="23" t="s">
        <v>156</v>
      </c>
      <c r="T53" s="24">
        <v>110201</v>
      </c>
      <c r="V53" s="23" t="s">
        <v>157</v>
      </c>
      <c r="W53" s="24">
        <v>40102</v>
      </c>
    </row>
    <row r="54" spans="1:23" ht="21.75" customHeight="1" thickTop="1" thickBot="1" x14ac:dyDescent="0.35">
      <c r="A54" s="145" t="s">
        <v>194</v>
      </c>
      <c r="B54" s="146"/>
      <c r="C54" s="146"/>
      <c r="D54" s="146"/>
      <c r="E54" s="147"/>
      <c r="F54" s="151" t="s">
        <v>194</v>
      </c>
      <c r="G54" s="152"/>
      <c r="H54" s="152"/>
      <c r="I54" s="153"/>
      <c r="S54" s="23" t="s">
        <v>87</v>
      </c>
      <c r="T54" s="24">
        <v>32130</v>
      </c>
    </row>
    <row r="55" spans="1:23" ht="6" customHeight="1" thickTop="1" x14ac:dyDescent="0.3">
      <c r="S55" s="23" t="s">
        <v>89</v>
      </c>
      <c r="T55" s="24">
        <v>32131</v>
      </c>
    </row>
    <row r="56" spans="1:23" ht="14.25" x14ac:dyDescent="0.3">
      <c r="S56" s="23" t="s">
        <v>91</v>
      </c>
      <c r="T56" s="24">
        <v>32137</v>
      </c>
    </row>
    <row r="57" spans="1:23" ht="14.25" x14ac:dyDescent="0.3">
      <c r="S57" s="23" t="s">
        <v>93</v>
      </c>
      <c r="T57" s="24">
        <v>32231</v>
      </c>
    </row>
    <row r="58" spans="1:23" ht="14.25" x14ac:dyDescent="0.3">
      <c r="S58" s="23" t="s">
        <v>95</v>
      </c>
      <c r="T58" s="24">
        <v>32237</v>
      </c>
    </row>
    <row r="59" spans="1:23" ht="14.25" x14ac:dyDescent="0.3">
      <c r="S59" s="23" t="s">
        <v>97</v>
      </c>
      <c r="T59" s="24">
        <v>32332</v>
      </c>
    </row>
    <row r="60" spans="1:23" ht="14.25" x14ac:dyDescent="0.3">
      <c r="S60" s="23" t="s">
        <v>99</v>
      </c>
      <c r="T60" s="24">
        <v>32337</v>
      </c>
    </row>
    <row r="61" spans="1:23" ht="14.25" x14ac:dyDescent="0.3">
      <c r="S61" s="23" t="s">
        <v>101</v>
      </c>
      <c r="T61" s="24">
        <v>32433</v>
      </c>
    </row>
    <row r="62" spans="1:23" ht="14.25" x14ac:dyDescent="0.3">
      <c r="S62" s="23" t="s">
        <v>103</v>
      </c>
      <c r="T62" s="24">
        <v>32527</v>
      </c>
    </row>
    <row r="63" spans="1:23" ht="14.25" x14ac:dyDescent="0.3">
      <c r="S63" s="23" t="s">
        <v>105</v>
      </c>
      <c r="T63" s="24">
        <v>32628</v>
      </c>
    </row>
    <row r="64" spans="1:23" ht="14.25" x14ac:dyDescent="0.3">
      <c r="S64" s="23" t="s">
        <v>107</v>
      </c>
      <c r="T64" s="24">
        <v>32735</v>
      </c>
    </row>
    <row r="65" spans="19:20" ht="14.25" x14ac:dyDescent="0.3">
      <c r="S65" s="23" t="s">
        <v>109</v>
      </c>
      <c r="T65" s="24">
        <v>32738</v>
      </c>
    </row>
    <row r="66" spans="19:20" ht="14.25" x14ac:dyDescent="0.3">
      <c r="S66" s="23" t="s">
        <v>110</v>
      </c>
      <c r="T66" s="24">
        <v>32832</v>
      </c>
    </row>
    <row r="67" spans="19:20" ht="14.25" x14ac:dyDescent="0.3">
      <c r="S67" s="23" t="s">
        <v>112</v>
      </c>
      <c r="T67" s="24">
        <v>32833</v>
      </c>
    </row>
    <row r="68" spans="19:20" ht="14.25" x14ac:dyDescent="0.3">
      <c r="S68" s="23" t="s">
        <v>114</v>
      </c>
      <c r="T68" s="24">
        <v>32837</v>
      </c>
    </row>
    <row r="69" spans="19:20" ht="14.25" x14ac:dyDescent="0.3">
      <c r="S69" s="23" t="s">
        <v>116</v>
      </c>
      <c r="T69" s="24">
        <v>32847</v>
      </c>
    </row>
    <row r="70" spans="19:20" ht="14.25" x14ac:dyDescent="0.3">
      <c r="S70" s="23" t="s">
        <v>118</v>
      </c>
      <c r="T70" s="24">
        <v>32932</v>
      </c>
    </row>
    <row r="71" spans="19:20" ht="14.25" x14ac:dyDescent="0.3">
      <c r="S71" s="23" t="s">
        <v>120</v>
      </c>
      <c r="T71" s="24">
        <v>32933</v>
      </c>
    </row>
    <row r="72" spans="19:20" ht="14.25" x14ac:dyDescent="0.3">
      <c r="S72" s="23" t="s">
        <v>122</v>
      </c>
      <c r="T72" s="24">
        <v>32937</v>
      </c>
    </row>
    <row r="73" spans="19:20" ht="14.25" x14ac:dyDescent="0.3">
      <c r="S73" s="23" t="s">
        <v>124</v>
      </c>
      <c r="T73" s="24">
        <v>32947</v>
      </c>
    </row>
    <row r="74" spans="19:20" ht="14.25" x14ac:dyDescent="0.3">
      <c r="S74" s="23" t="s">
        <v>126</v>
      </c>
      <c r="T74" s="24">
        <v>32948</v>
      </c>
    </row>
    <row r="75" spans="19:20" ht="14.25" x14ac:dyDescent="0.3">
      <c r="S75" s="23" t="s">
        <v>128</v>
      </c>
      <c r="T75" s="24">
        <v>33030</v>
      </c>
    </row>
    <row r="76" spans="19:20" ht="14.25" x14ac:dyDescent="0.3">
      <c r="S76" s="23" t="s">
        <v>130</v>
      </c>
      <c r="T76" s="24">
        <v>33037</v>
      </c>
    </row>
    <row r="77" spans="19:20" ht="14.25" x14ac:dyDescent="0.3">
      <c r="S77" s="23" t="s">
        <v>132</v>
      </c>
      <c r="T77" s="24">
        <v>33181</v>
      </c>
    </row>
    <row r="78" spans="19:20" ht="14.25" x14ac:dyDescent="0.3">
      <c r="S78" s="23" t="s">
        <v>134</v>
      </c>
      <c r="T78" s="24">
        <v>33201</v>
      </c>
    </row>
    <row r="79" spans="19:20" ht="14.25" x14ac:dyDescent="0.3">
      <c r="S79" s="23" t="s">
        <v>136</v>
      </c>
      <c r="T79" s="24">
        <v>33202</v>
      </c>
    </row>
    <row r="80" spans="19:20" ht="14.25" x14ac:dyDescent="0.3">
      <c r="S80" s="23" t="s">
        <v>138</v>
      </c>
      <c r="T80" s="24">
        <v>33301</v>
      </c>
    </row>
    <row r="81" spans="19:20" ht="14.25" x14ac:dyDescent="0.3">
      <c r="S81" s="23" t="s">
        <v>140</v>
      </c>
      <c r="T81" s="24">
        <v>33302</v>
      </c>
    </row>
    <row r="82" spans="19:20" ht="14.25" x14ac:dyDescent="0.3">
      <c r="S82" s="23" t="s">
        <v>142</v>
      </c>
      <c r="T82" s="24">
        <v>33401</v>
      </c>
    </row>
    <row r="83" spans="19:20" ht="14.25" x14ac:dyDescent="0.3">
      <c r="S83" s="23" t="s">
        <v>144</v>
      </c>
      <c r="T83" s="24">
        <v>39001</v>
      </c>
    </row>
    <row r="84" spans="19:20" ht="14.25" x14ac:dyDescent="0.3">
      <c r="S84" s="23" t="s">
        <v>146</v>
      </c>
      <c r="T84" s="24">
        <v>39002</v>
      </c>
    </row>
    <row r="85" spans="19:20" ht="14.25" x14ac:dyDescent="0.3">
      <c r="S85" s="23" t="s">
        <v>148</v>
      </c>
      <c r="T85" s="24">
        <v>39003</v>
      </c>
    </row>
    <row r="86" spans="19:20" ht="14.25" x14ac:dyDescent="0.3">
      <c r="S86" s="23" t="s">
        <v>149</v>
      </c>
      <c r="T86" s="24">
        <v>39004</v>
      </c>
    </row>
    <row r="87" spans="19:20" ht="14.25" x14ac:dyDescent="0.3">
      <c r="S87" s="23" t="s">
        <v>151</v>
      </c>
      <c r="T87" s="24">
        <v>39005</v>
      </c>
    </row>
    <row r="88" spans="19:20" ht="14.25" x14ac:dyDescent="0.3">
      <c r="S88" s="23" t="s">
        <v>153</v>
      </c>
      <c r="T88" s="24">
        <v>39006</v>
      </c>
    </row>
    <row r="89" spans="19:20" ht="14.25" x14ac:dyDescent="0.3">
      <c r="S89" s="23" t="s">
        <v>96</v>
      </c>
      <c r="T89" s="24">
        <v>39007</v>
      </c>
    </row>
    <row r="90" spans="19:20" ht="14.25" x14ac:dyDescent="0.3">
      <c r="S90" s="23" t="s">
        <v>137</v>
      </c>
      <c r="T90" s="24">
        <v>40101</v>
      </c>
    </row>
    <row r="91" spans="19:20" ht="14.25" x14ac:dyDescent="0.3">
      <c r="S91" s="23" t="s">
        <v>157</v>
      </c>
      <c r="T91" s="24">
        <v>40102</v>
      </c>
    </row>
  </sheetData>
  <protectedRanges>
    <protectedRange sqref="C5:D6 H5:H6" name="Rango1" securityDescriptor="O:WDG:WDD:(A;;CC;;;WD)"/>
    <protectedRange sqref="A27:D29 A34:D36" name="Rango1_1" securityDescriptor="O:WDG:WDD:(A;;CC;;;WD)"/>
    <protectedRange sqref="Q31" name="Rango1_1_1" securityDescriptor="O:WDG:WDD:(A;;CC;;;WD)"/>
  </protectedRanges>
  <mergeCells count="84">
    <mergeCell ref="A52:E52"/>
    <mergeCell ref="A53:E53"/>
    <mergeCell ref="A54:E54"/>
    <mergeCell ref="F52:I52"/>
    <mergeCell ref="F53:I53"/>
    <mergeCell ref="F54:I54"/>
    <mergeCell ref="A51:E51"/>
    <mergeCell ref="F51:I51"/>
    <mergeCell ref="H41:I45"/>
    <mergeCell ref="F45:G45"/>
    <mergeCell ref="F41:G41"/>
    <mergeCell ref="C42:E42"/>
    <mergeCell ref="C44:E44"/>
    <mergeCell ref="F44:G44"/>
    <mergeCell ref="A47:I47"/>
    <mergeCell ref="A48:I49"/>
    <mergeCell ref="A50:I50"/>
    <mergeCell ref="B46:H46"/>
    <mergeCell ref="F42:G42"/>
    <mergeCell ref="F43:G43"/>
    <mergeCell ref="C40:E40"/>
    <mergeCell ref="C41:E41"/>
    <mergeCell ref="F40:G40"/>
    <mergeCell ref="B10:D10"/>
    <mergeCell ref="E10:I10"/>
    <mergeCell ref="A11:D11"/>
    <mergeCell ref="G11:I11"/>
    <mergeCell ref="A12:I12"/>
    <mergeCell ref="C22:D22"/>
    <mergeCell ref="C21:D21"/>
    <mergeCell ref="H16:I16"/>
    <mergeCell ref="H17:I17"/>
    <mergeCell ref="C39:G39"/>
    <mergeCell ref="A25:I25"/>
    <mergeCell ref="E23:G23"/>
    <mergeCell ref="A23:B23"/>
    <mergeCell ref="C43:E43"/>
    <mergeCell ref="C45:E45"/>
    <mergeCell ref="C16:D16"/>
    <mergeCell ref="C17:D17"/>
    <mergeCell ref="C18:D18"/>
    <mergeCell ref="C19:D19"/>
    <mergeCell ref="C20:D20"/>
    <mergeCell ref="E16:F16"/>
    <mergeCell ref="E17:F17"/>
    <mergeCell ref="E21:I22"/>
    <mergeCell ref="E18:F18"/>
    <mergeCell ref="H18:I18"/>
    <mergeCell ref="E20:F20"/>
    <mergeCell ref="H20:I20"/>
    <mergeCell ref="E19:F19"/>
    <mergeCell ref="H19:I19"/>
    <mergeCell ref="A8:I8"/>
    <mergeCell ref="A14:I14"/>
    <mergeCell ref="C15:D15"/>
    <mergeCell ref="E15:F15"/>
    <mergeCell ref="H15:I15"/>
    <mergeCell ref="A13:I13"/>
    <mergeCell ref="G5:I5"/>
    <mergeCell ref="C5:D5"/>
    <mergeCell ref="C6:D6"/>
    <mergeCell ref="G6:I6"/>
    <mergeCell ref="C7:D7"/>
    <mergeCell ref="A6:B6"/>
    <mergeCell ref="E6:F6"/>
    <mergeCell ref="A5:B5"/>
    <mergeCell ref="E5:F5"/>
    <mergeCell ref="E7:F7"/>
    <mergeCell ref="A37:G37"/>
    <mergeCell ref="H37:I37"/>
    <mergeCell ref="C23:D23"/>
    <mergeCell ref="H23:I23"/>
    <mergeCell ref="H1:I1"/>
    <mergeCell ref="H2:I2"/>
    <mergeCell ref="H3:I3"/>
    <mergeCell ref="A1:C2"/>
    <mergeCell ref="A3:C3"/>
    <mergeCell ref="D1:G3"/>
    <mergeCell ref="A24:I24"/>
    <mergeCell ref="A30:G30"/>
    <mergeCell ref="H30:I30"/>
    <mergeCell ref="A32:I32"/>
    <mergeCell ref="A31:I31"/>
    <mergeCell ref="A7:B7"/>
  </mergeCells>
  <dataValidations count="5">
    <dataValidation type="list" allowBlank="1" showInputMessage="1" showErrorMessage="1" sqref="G7" xr:uid="{FB4FA677-0E1C-4642-8C75-680EBD7A477A}">
      <formula1>$L$3:$L$4</formula1>
    </dataValidation>
    <dataValidation type="list" allowBlank="1" showInputMessage="1" showErrorMessage="1" sqref="C5:D5" xr:uid="{62C2E831-FC07-4ADA-BC01-3BBBB3C0F436}">
      <formula1>$L$2:$AM$2</formula1>
    </dataValidation>
    <dataValidation type="list" allowBlank="1" showInputMessage="1" showErrorMessage="1" sqref="G6:I6" xr:uid="{EF14D492-1752-4DA6-83FA-D3A79370D5FA}">
      <formula1>$N$3:$O$3</formula1>
    </dataValidation>
    <dataValidation type="list" allowBlank="1" showInputMessage="1" showErrorMessage="1" sqref="C34:C36 C27:C29" xr:uid="{F876D9E4-5387-4AF7-B669-3BA1EC672C21}">
      <formula1>IF((MID(B27,1,1))="5",$S$15:$S$53,$V$15:$V$53)</formula1>
    </dataValidation>
    <dataValidation type="list" allowBlank="1" showInputMessage="1" showErrorMessage="1" sqref="A34:A36 A27:A29" xr:uid="{50A5FD3C-60EE-4AAE-9273-E3B483DAB920}">
      <formula1>$P$14:$P$41</formula1>
    </dataValidation>
  </dataValidations>
  <pageMargins left="0.25" right="0.25" top="0.75" bottom="0.75" header="0.3" footer="0.3"/>
  <pageSetup scale="80" orientation="portrait" r:id="rId1"/>
  <colBreaks count="1" manualBreakCount="1">
    <brk id="9" max="5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 de Caja Menor</vt:lpstr>
      <vt:lpstr>'Arqueo de Caja Menor'!Área_de_impresión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luz de horta</cp:lastModifiedBy>
  <cp:lastPrinted>2019-12-27T20:23:28Z</cp:lastPrinted>
  <dcterms:created xsi:type="dcterms:W3CDTF">2018-03-27T13:27:08Z</dcterms:created>
  <dcterms:modified xsi:type="dcterms:W3CDTF">2024-12-20T15:23:12Z</dcterms:modified>
</cp:coreProperties>
</file>